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25" windowWidth="15480" windowHeight="97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57" i="1" l="1"/>
  <c r="H59" i="1"/>
  <c r="H63" i="1"/>
  <c r="H65" i="1" l="1"/>
  <c r="H5" i="1" l="1"/>
  <c r="H25" i="1"/>
  <c r="H28" i="1"/>
  <c r="H42" i="1"/>
  <c r="H12" i="1"/>
  <c r="H17" i="1"/>
  <c r="H21" i="1"/>
  <c r="H14" i="1"/>
  <c r="H39" i="1"/>
  <c r="H33" i="1"/>
  <c r="H9" i="1"/>
</calcChain>
</file>

<file path=xl/sharedStrings.xml><?xml version="1.0" encoding="utf-8"?>
<sst xmlns="http://schemas.openxmlformats.org/spreadsheetml/2006/main" count="153" uniqueCount="142">
  <si>
    <t>RIEPILOGO PAGAMENTI GITE SCOLASTICHE    ANNO SCOLASTICO 2011/2012</t>
  </si>
  <si>
    <t xml:space="preserve">Scuole </t>
  </si>
  <si>
    <t>Reversali</t>
  </si>
  <si>
    <t>Impegni</t>
  </si>
  <si>
    <t xml:space="preserve">Importi </t>
  </si>
  <si>
    <t>Viaggio</t>
  </si>
  <si>
    <t>N. 26    € 1.400,00</t>
  </si>
  <si>
    <t>Mandato</t>
  </si>
  <si>
    <t>N. 149</t>
  </si>
  <si>
    <t>N. 224 ( Palestra Tour)</t>
  </si>
  <si>
    <t>N. 225 ( Guide Turistiche)</t>
  </si>
  <si>
    <t>Scuola secondaria di I grado di Vescovato</t>
  </si>
  <si>
    <t>Totale</t>
  </si>
  <si>
    <t>Scuola secondaria di I grado di Ostiano</t>
  </si>
  <si>
    <t>N. 226(KM)</t>
  </si>
  <si>
    <t>N. 227 ( Ass. Guide turistiche di ferrarae Provincia)</t>
  </si>
  <si>
    <t>N. 228 (Navi Andes)</t>
  </si>
  <si>
    <t>Scuola Primaria di Cà de Mari</t>
  </si>
  <si>
    <t>13 Aprile 2012 Gropparello</t>
  </si>
  <si>
    <t>17 Aprile 2012 Mantova</t>
  </si>
  <si>
    <t>26 aprile 2012 Venezia</t>
  </si>
  <si>
    <t>N. 229 (Nicolini Viaggi)</t>
  </si>
  <si>
    <t>N. 22 € 927,50</t>
  </si>
  <si>
    <t>N. 145</t>
  </si>
  <si>
    <t>550,60 (DOC)</t>
  </si>
  <si>
    <t>N. 15 € 1976,00</t>
  </si>
  <si>
    <t>N.83</t>
  </si>
  <si>
    <t>R.N.  16  € 26</t>
  </si>
  <si>
    <t xml:space="preserve">Scuola Primaria di Vescovato </t>
  </si>
  <si>
    <t xml:space="preserve">n. 19 €880 </t>
  </si>
  <si>
    <t>N. 27 € 315</t>
  </si>
  <si>
    <t xml:space="preserve">n. 233 </t>
  </si>
  <si>
    <t>CASTEL DI MALPAGA</t>
  </si>
  <si>
    <t>n. 159</t>
  </si>
  <si>
    <t>n. 25 € 1142</t>
  </si>
  <si>
    <t>acc € 60,00</t>
  </si>
  <si>
    <t>26 aprile abbruzzo</t>
  </si>
  <si>
    <t>N. 30 € 3772</t>
  </si>
  <si>
    <t>Scuola infanzia ostiano</t>
  </si>
  <si>
    <t>17 aprile 2012 presso apiflor</t>
  </si>
  <si>
    <t>N. 29 € 126</t>
  </si>
  <si>
    <t>n. 157 + n. 158</t>
  </si>
  <si>
    <t>116 + 50,19  (DOC)</t>
  </si>
  <si>
    <t>n. 156</t>
  </si>
  <si>
    <t>Scuola Primaria di GRONTARDO</t>
  </si>
  <si>
    <t xml:space="preserve">BUSSOLENGO </t>
  </si>
  <si>
    <t>N. 31 € 618</t>
  </si>
  <si>
    <t>Scuola Primaria di VESCOVATO</t>
  </si>
  <si>
    <t xml:space="preserve">VERONA </t>
  </si>
  <si>
    <t>€ 550 KM</t>
  </si>
  <si>
    <t>n. 160</t>
  </si>
  <si>
    <t>N. 32    € 675</t>
  </si>
  <si>
    <t>ancora da pagare</t>
  </si>
  <si>
    <t>N.251                                          associazione didattica museale</t>
  </si>
  <si>
    <t>N. 250                                         palestra tour € 480</t>
  </si>
  <si>
    <t>n.165</t>
  </si>
  <si>
    <t>n.252 (Agriristoro San Gregorio)</t>
  </si>
  <si>
    <t>Scuola Pescarolo e Cà De Mari</t>
  </si>
  <si>
    <t>Torino</t>
  </si>
  <si>
    <t>Primaria di Vescovato</t>
  </si>
  <si>
    <t xml:space="preserve">N. 284 ( 606,04) Pescarolo         N. 285 (343,96) Ca de Mari             </t>
  </si>
  <si>
    <t>Parco " Le Cornelle"</t>
  </si>
  <si>
    <t>Bergamo 7 maggio  -Taraschi</t>
  </si>
  <si>
    <t>N. 286</t>
  </si>
  <si>
    <t>Primaria di Ostiano</t>
  </si>
  <si>
    <t>Verona</t>
  </si>
  <si>
    <t>N. 287</t>
  </si>
  <si>
    <t>N.36 € 440</t>
  </si>
  <si>
    <t>N. 197</t>
  </si>
  <si>
    <t>N. 198 199</t>
  </si>
  <si>
    <t>€ 950 N. 37</t>
  </si>
  <si>
    <t>N. 253 (NICOLINI VIAGGI)</t>
  </si>
  <si>
    <t xml:space="preserve">GUIDA </t>
  </si>
  <si>
    <t>N. 155</t>
  </si>
  <si>
    <t>MILANO</t>
  </si>
  <si>
    <t xml:space="preserve">N. 186 (PALESTRA TOUR) </t>
  </si>
  <si>
    <t>900 N. 38</t>
  </si>
  <si>
    <t>n. 200</t>
  </si>
  <si>
    <t>n. 201</t>
  </si>
  <si>
    <t>215 (accontotaraschi rendicontato)</t>
  </si>
  <si>
    <t>n. 154</t>
  </si>
  <si>
    <t>n. 164</t>
  </si>
  <si>
    <t>n23 € 535,50</t>
  </si>
  <si>
    <t>n. 202</t>
  </si>
  <si>
    <t>n. 203</t>
  </si>
  <si>
    <t>€ 980 (KM)</t>
  </si>
  <si>
    <t>Azienda Agricola Cà dè Alemanni</t>
  </si>
  <si>
    <t>N. 294</t>
  </si>
  <si>
    <t>24 Aprile 2012 FERRARA e Bosco della Mesola</t>
  </si>
  <si>
    <t>618 (Parco natura viva)</t>
  </si>
  <si>
    <t>N.298</t>
  </si>
  <si>
    <r>
      <t xml:space="preserve">Viaggio  a </t>
    </r>
    <r>
      <rPr>
        <b/>
        <sz val="9"/>
        <color indexed="8"/>
        <rFont val="Calibri"/>
        <family val="2"/>
      </rPr>
      <t xml:space="preserve">CENE </t>
    </r>
    <r>
      <rPr>
        <sz val="9"/>
        <color indexed="8"/>
        <rFont val="Calibri"/>
        <family val="2"/>
      </rPr>
      <t>per partecipare al concorso musicale</t>
    </r>
  </si>
  <si>
    <r>
      <t xml:space="preserve">Viaggio  a </t>
    </r>
    <r>
      <rPr>
        <b/>
        <sz val="9"/>
        <color indexed="8"/>
        <rFont val="Calibri"/>
        <family val="2"/>
      </rPr>
      <t>ROVERETO</t>
    </r>
  </si>
  <si>
    <t>CASTELVETRO</t>
  </si>
  <si>
    <t>€. 780 PULLMAN KM</t>
  </si>
  <si>
    <t>VOGHERA</t>
  </si>
  <si>
    <t>Primaria di PESCAROLO</t>
  </si>
  <si>
    <t xml:space="preserve">n.210 (NETTOguida) - </t>
  </si>
  <si>
    <t>N. 41  € 520</t>
  </si>
  <si>
    <t>N. 295 DI € 980</t>
  </si>
  <si>
    <t>N. 208</t>
  </si>
  <si>
    <t>N. 42 € 980</t>
  </si>
  <si>
    <t>N.212</t>
  </si>
  <si>
    <t>N.211</t>
  </si>
  <si>
    <t>Infanzia Vescovato</t>
  </si>
  <si>
    <t>REV. N. 51      €730+612</t>
  </si>
  <si>
    <t xml:space="preserve"> MUSEO PIADENA</t>
  </si>
  <si>
    <t>REV. 47 € 297</t>
  </si>
  <si>
    <t xml:space="preserve"> ARCHEOPARK BOARIO</t>
  </si>
  <si>
    <t>n.  45 € 450</t>
  </si>
  <si>
    <t>REV. N.44 DI €  285+495</t>
  </si>
  <si>
    <t>N. 223 (Belloni Daniela rendiconta )</t>
  </si>
  <si>
    <t>N. 310</t>
  </si>
  <si>
    <t>N.217</t>
  </si>
  <si>
    <t>€. 450 PULLMAN LOSIO</t>
  </si>
  <si>
    <r>
      <t xml:space="preserve">n. </t>
    </r>
    <r>
      <rPr>
        <b/>
        <sz val="9"/>
        <color indexed="8"/>
        <rFont val="Calibri"/>
        <family val="2"/>
      </rPr>
      <t>210</t>
    </r>
    <r>
      <rPr>
        <sz val="9"/>
        <color indexed="8"/>
        <rFont val="Calibri"/>
        <family val="2"/>
      </rPr>
      <t xml:space="preserve"> (guida 80,00) -                                n. </t>
    </r>
    <r>
      <rPr>
        <b/>
        <sz val="9"/>
        <color indexed="8"/>
        <rFont val="Calibri"/>
        <family val="2"/>
      </rPr>
      <t>303</t>
    </r>
    <r>
      <rPr>
        <sz val="9"/>
        <color indexed="8"/>
        <rFont val="Calibri"/>
        <family val="2"/>
      </rPr>
      <t xml:space="preserve"> (ritenuta di acconto 20,00)+ IRAP (€ 8,50)N.305</t>
    </r>
  </si>
  <si>
    <t>REV 46 €  440                                             Rev. N. 54   517,00(IngressoArcheopark)</t>
  </si>
  <si>
    <t>Archeopark Imp.n. 364              Losio Imp. N.365</t>
  </si>
  <si>
    <t>€. 440 pullman LOSIO -                         € 517,00 ingresso Archeoparck</t>
  </si>
  <si>
    <t>N.° 366</t>
  </si>
  <si>
    <t>Milano</t>
  </si>
  <si>
    <t>Palestra Tour n. 179</t>
  </si>
  <si>
    <t>n. 33 eur. 650</t>
  </si>
  <si>
    <t>n. 284</t>
  </si>
  <si>
    <t xml:space="preserve">            €. 730 PULLMAN Venturini.                           €. 601,81 GUIDE </t>
  </si>
  <si>
    <t>avanzo di € 10,19 (un alunno non ha partecipato)</t>
  </si>
  <si>
    <t>Imp. N. 367 (Venturini )      Imp. N. 368 ( Guida Museo storico Italiano</t>
  </si>
  <si>
    <t xml:space="preserve">Venturini n. 283    Guide n.285 </t>
  </si>
  <si>
    <t>N. 43 € 189,00</t>
  </si>
  <si>
    <t>N. 236</t>
  </si>
  <si>
    <t>N. 246</t>
  </si>
  <si>
    <t>N. 161 (KM)</t>
  </si>
  <si>
    <t>€ 101,81(GUIDA)</t>
  </si>
  <si>
    <r>
      <rPr>
        <b/>
        <sz val="11"/>
        <color indexed="8"/>
        <rFont val="Calibri"/>
        <family val="2"/>
      </rPr>
      <t xml:space="preserve">KM Imp. N. 247  </t>
    </r>
    <r>
      <rPr>
        <b/>
        <sz val="9"/>
        <color indexed="8"/>
        <rFont val="Calibri"/>
        <family val="2"/>
      </rPr>
      <t xml:space="preserve">  </t>
    </r>
    <r>
      <rPr>
        <sz val="9"/>
        <color indexed="8"/>
        <rFont val="Calibri"/>
        <family val="2"/>
      </rPr>
      <t xml:space="preserve">                                     IN CONTANTI  è STATO PAGATO: € 34 DI BIGLIETTI PER L ANFITEATRO + € 44 PER OSPITALITà ORATIORIO PRANZO -</t>
    </r>
    <r>
      <rPr>
        <b/>
        <sz val="11"/>
        <color indexed="8"/>
        <rFont val="Calibri"/>
        <family val="2"/>
      </rPr>
      <t>Gustavo Romano Imp.  n. 248</t>
    </r>
    <r>
      <rPr>
        <b/>
        <sz val="9"/>
        <color indexed="8"/>
        <rFont val="Calibri"/>
        <family val="2"/>
      </rPr>
      <t xml:space="preserve"> </t>
    </r>
  </si>
  <si>
    <t>N. 162( Gustavo Romano)</t>
  </si>
  <si>
    <t>LOSIO N. 287 - ARCHEOPARK N 288</t>
  </si>
  <si>
    <t>60  n. 53</t>
  </si>
  <si>
    <t>23 maggio  2012 presso apiflor</t>
  </si>
  <si>
    <t>N. 55  € 147</t>
  </si>
  <si>
    <t xml:space="preserve">100 +8,50 </t>
  </si>
  <si>
    <t>contanti docenti rendicontato</t>
  </si>
  <si>
    <t>€. 144 MUSEO + 153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</si>
</sst>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€&quot;\ #,##0;[Red]\-&quot;€&quot;\ #,##0"/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10"/>
      <name val="Calibri"/>
      <family val="2"/>
    </font>
    <font>
      <sz val="9"/>
      <color indexed="10"/>
      <name val="Calibri"/>
      <family val="2"/>
    </font>
    <font>
      <sz val="9"/>
      <color theme="3" tint="0.39997558519241921"/>
      <name val="Calibri"/>
      <family val="2"/>
    </font>
    <font>
      <b/>
      <sz val="16"/>
      <color theme="3" tint="0.39997558519241921"/>
      <name val="Calibri"/>
      <family val="2"/>
    </font>
    <font>
      <b/>
      <sz val="18"/>
      <color indexed="10"/>
      <name val="Calibri"/>
      <family val="2"/>
    </font>
    <font>
      <b/>
      <sz val="1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8" fontId="4" fillId="2" borderId="0" xfId="0" applyNumberFormat="1" applyFont="1" applyFill="1"/>
    <xf numFmtId="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5" borderId="1" xfId="0" applyFont="1" applyFill="1" applyBorder="1"/>
    <xf numFmtId="0" fontId="4" fillId="5" borderId="1" xfId="0" applyFont="1" applyFill="1" applyBorder="1"/>
    <xf numFmtId="0" fontId="4" fillId="5" borderId="4" xfId="0" applyFont="1" applyFill="1" applyBorder="1"/>
    <xf numFmtId="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8" fontId="4" fillId="0" borderId="1" xfId="0" applyNumberFormat="1" applyFont="1" applyBorder="1"/>
    <xf numFmtId="0" fontId="4" fillId="7" borderId="1" xfId="0" applyFont="1" applyFill="1" applyBorder="1" applyAlignment="1">
      <alignment horizontal="center" vertical="center" wrapText="1"/>
    </xf>
    <xf numFmtId="8" fontId="4" fillId="7" borderId="1" xfId="0" applyNumberFormat="1" applyFont="1" applyFill="1" applyBorder="1" applyAlignment="1">
      <alignment horizontal="center" vertical="center" wrapText="1"/>
    </xf>
    <xf numFmtId="8" fontId="4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8" fontId="4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/>
    <xf numFmtId="0" fontId="7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6" fontId="4" fillId="7" borderId="1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/>
    <xf numFmtId="0" fontId="11" fillId="8" borderId="0" xfId="0" applyFont="1" applyFill="1" applyBorder="1" applyAlignment="1">
      <alignment horizontal="center" vertical="center" wrapText="1"/>
    </xf>
    <xf numFmtId="0" fontId="4" fillId="7" borderId="0" xfId="0" applyFont="1" applyFill="1"/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8" fontId="4" fillId="7" borderId="7" xfId="0" applyNumberFormat="1" applyFont="1" applyFill="1" applyBorder="1" applyAlignment="1">
      <alignment horizontal="center" vertical="center" wrapText="1"/>
    </xf>
    <xf numFmtId="8" fontId="4" fillId="7" borderId="8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4" fillId="7" borderId="7" xfId="0" applyNumberFormat="1" applyFont="1" applyFill="1" applyBorder="1" applyAlignment="1">
      <alignment horizontal="center" vertical="center" wrapText="1"/>
    </xf>
    <xf numFmtId="44" fontId="4" fillId="7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8" fontId="4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6"/>
  <sheetViews>
    <sheetView tabSelected="1" workbookViewId="0">
      <pane ySplit="3" topLeftCell="A4" activePane="bottomLeft" state="frozen"/>
      <selection pane="bottomLeft" activeCell="J49" sqref="J49"/>
    </sheetView>
  </sheetViews>
  <sheetFormatPr defaultRowHeight="12" x14ac:dyDescent="0.2"/>
  <cols>
    <col min="1" max="1" width="23.5703125" style="2" customWidth="1"/>
    <col min="2" max="2" width="2" style="2" customWidth="1"/>
    <col min="3" max="3" width="23.5703125" style="2" customWidth="1"/>
    <col min="4" max="4" width="29.5703125" style="2" customWidth="1"/>
    <col min="5" max="5" width="30.28515625" style="2" customWidth="1"/>
    <col min="6" max="6" width="28.28515625" style="2" customWidth="1"/>
    <col min="7" max="7" width="16.5703125" style="2" customWidth="1"/>
    <col min="8" max="8" width="19.42578125" style="2" customWidth="1"/>
    <col min="9" max="9" width="28" style="2" customWidth="1"/>
    <col min="10" max="10" width="9.140625" style="2"/>
    <col min="11" max="12" width="11.5703125" style="2" bestFit="1" customWidth="1"/>
    <col min="13" max="16384" width="9.140625" style="2"/>
  </cols>
  <sheetData>
    <row r="1" spans="1:15" ht="4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1"/>
      <c r="J1" s="1"/>
      <c r="K1" s="1"/>
      <c r="L1" s="1"/>
    </row>
    <row r="2" spans="1:15" x14ac:dyDescent="0.2">
      <c r="A2" s="67"/>
      <c r="B2" s="68"/>
      <c r="C2" s="68"/>
      <c r="D2" s="68"/>
      <c r="E2" s="68"/>
      <c r="F2" s="68"/>
      <c r="G2" s="68"/>
      <c r="H2" s="68"/>
    </row>
    <row r="3" spans="1:15" ht="52.5" customHeight="1" x14ac:dyDescent="0.2">
      <c r="A3" s="44" t="s">
        <v>1</v>
      </c>
      <c r="B3" s="48"/>
      <c r="C3" s="44" t="s">
        <v>5</v>
      </c>
      <c r="D3" s="44" t="s">
        <v>2</v>
      </c>
      <c r="E3" s="44" t="s">
        <v>3</v>
      </c>
      <c r="F3" s="44" t="s">
        <v>4</v>
      </c>
      <c r="G3" s="44" t="s">
        <v>7</v>
      </c>
      <c r="H3" s="44" t="s">
        <v>12</v>
      </c>
      <c r="I3" s="4"/>
      <c r="J3" s="4"/>
      <c r="K3" s="4"/>
      <c r="L3" s="4"/>
      <c r="M3" s="4"/>
    </row>
    <row r="4" spans="1:15" ht="25.5" customHeight="1" x14ac:dyDescent="0.2">
      <c r="A4" s="59"/>
      <c r="B4" s="60"/>
      <c r="C4" s="60"/>
      <c r="D4" s="60"/>
      <c r="E4" s="60"/>
      <c r="F4" s="60"/>
      <c r="G4" s="60"/>
      <c r="H4" s="60"/>
      <c r="I4" s="4"/>
      <c r="J4" s="4"/>
      <c r="K4" s="4"/>
      <c r="L4" s="4"/>
      <c r="M4" s="4"/>
    </row>
    <row r="5" spans="1:15" ht="30" customHeight="1" x14ac:dyDescent="0.2">
      <c r="A5" s="54" t="s">
        <v>11</v>
      </c>
      <c r="B5" s="45"/>
      <c r="C5" s="50" t="s">
        <v>20</v>
      </c>
      <c r="D5" s="27" t="s">
        <v>6</v>
      </c>
      <c r="E5" s="27" t="s">
        <v>111</v>
      </c>
      <c r="F5" s="28">
        <v>439</v>
      </c>
      <c r="G5" s="27" t="s">
        <v>8</v>
      </c>
      <c r="H5" s="29">
        <f>1400-F5-F6-F7</f>
        <v>30</v>
      </c>
      <c r="I5" s="3"/>
      <c r="J5" s="3"/>
      <c r="K5" s="3"/>
      <c r="L5" s="3"/>
      <c r="M5" s="3"/>
      <c r="N5" s="10"/>
      <c r="O5" s="10"/>
    </row>
    <row r="6" spans="1:15" ht="30" customHeight="1" x14ac:dyDescent="0.2">
      <c r="A6" s="69"/>
      <c r="B6" s="45"/>
      <c r="C6" s="57"/>
      <c r="D6" s="27"/>
      <c r="E6" s="27" t="s">
        <v>9</v>
      </c>
      <c r="F6" s="28">
        <v>781</v>
      </c>
      <c r="G6" s="27" t="s">
        <v>102</v>
      </c>
      <c r="H6" s="30"/>
      <c r="I6" s="3"/>
      <c r="J6" s="3"/>
      <c r="K6" s="3"/>
      <c r="L6" s="3"/>
      <c r="M6" s="3"/>
      <c r="N6" s="10"/>
      <c r="O6" s="10"/>
    </row>
    <row r="7" spans="1:15" ht="24.75" customHeight="1" x14ac:dyDescent="0.2">
      <c r="A7" s="58"/>
      <c r="B7" s="45"/>
      <c r="C7" s="51"/>
      <c r="D7" s="27"/>
      <c r="E7" s="27" t="s">
        <v>10</v>
      </c>
      <c r="F7" s="28">
        <v>150</v>
      </c>
      <c r="G7" s="27" t="s">
        <v>83</v>
      </c>
      <c r="H7" s="30"/>
      <c r="I7" s="3"/>
      <c r="J7" s="3"/>
      <c r="K7" s="3"/>
      <c r="L7" s="3"/>
      <c r="M7" s="3"/>
      <c r="N7" s="10"/>
      <c r="O7" s="10"/>
    </row>
    <row r="8" spans="1:15" ht="9" customHeight="1" x14ac:dyDescent="0.2">
      <c r="A8" s="7"/>
      <c r="B8" s="45"/>
      <c r="C8" s="8"/>
      <c r="D8" s="8"/>
      <c r="E8" s="8"/>
      <c r="F8" s="8"/>
      <c r="G8" s="8"/>
      <c r="H8" s="8"/>
      <c r="I8" s="3"/>
      <c r="J8" s="3"/>
      <c r="K8" s="3"/>
      <c r="L8" s="3"/>
      <c r="M8" s="3"/>
      <c r="N8" s="10"/>
      <c r="O8" s="10"/>
    </row>
    <row r="9" spans="1:15" ht="43.5" customHeight="1" x14ac:dyDescent="0.2">
      <c r="A9" s="54" t="s">
        <v>13</v>
      </c>
      <c r="B9" s="45"/>
      <c r="C9" s="50" t="s">
        <v>88</v>
      </c>
      <c r="D9" s="27" t="s">
        <v>34</v>
      </c>
      <c r="E9" s="27" t="s">
        <v>14</v>
      </c>
      <c r="F9" s="28">
        <v>990</v>
      </c>
      <c r="G9" s="27">
        <v>207</v>
      </c>
      <c r="H9" s="31">
        <f>930+60+212-990-203.81</f>
        <v>8.1899999999999977</v>
      </c>
      <c r="I9" s="3"/>
      <c r="J9" s="3"/>
      <c r="K9" s="3"/>
      <c r="L9" s="3"/>
      <c r="M9" s="3"/>
      <c r="N9" s="10"/>
      <c r="O9" s="10"/>
    </row>
    <row r="10" spans="1:15" ht="24" x14ac:dyDescent="0.2">
      <c r="A10" s="58"/>
      <c r="B10" s="45"/>
      <c r="C10" s="51"/>
      <c r="D10" s="27" t="s">
        <v>35</v>
      </c>
      <c r="E10" s="27" t="s">
        <v>15</v>
      </c>
      <c r="F10" s="28">
        <v>203.81</v>
      </c>
      <c r="G10" s="27" t="s">
        <v>33</v>
      </c>
      <c r="H10" s="32"/>
      <c r="I10" s="3"/>
      <c r="J10" s="3"/>
      <c r="K10" s="3"/>
      <c r="L10" s="3"/>
      <c r="M10" s="3"/>
      <c r="N10" s="10"/>
      <c r="O10" s="10"/>
    </row>
    <row r="11" spans="1:15" ht="9" customHeight="1" x14ac:dyDescent="0.2">
      <c r="A11" s="7"/>
      <c r="B11" s="45"/>
      <c r="C11" s="9"/>
      <c r="D11" s="9"/>
      <c r="E11" s="9"/>
      <c r="F11" s="9"/>
      <c r="G11" s="9"/>
      <c r="H11" s="9"/>
      <c r="I11" s="3"/>
      <c r="J11" s="3"/>
      <c r="K11" s="3"/>
      <c r="L11" s="3"/>
      <c r="M11" s="3"/>
      <c r="N11" s="10"/>
      <c r="O11" s="10"/>
    </row>
    <row r="12" spans="1:15" ht="24" x14ac:dyDescent="0.2">
      <c r="A12" s="33" t="s">
        <v>13</v>
      </c>
      <c r="B12" s="45"/>
      <c r="C12" s="27" t="s">
        <v>19</v>
      </c>
      <c r="D12" s="27" t="s">
        <v>82</v>
      </c>
      <c r="E12" s="27" t="s">
        <v>16</v>
      </c>
      <c r="F12" s="28">
        <v>487.9</v>
      </c>
      <c r="G12" s="27" t="s">
        <v>84</v>
      </c>
      <c r="H12" s="29">
        <f>535.5-487.5</f>
        <v>48</v>
      </c>
      <c r="I12" s="3"/>
      <c r="J12" s="3"/>
      <c r="K12" s="3"/>
      <c r="L12" s="3"/>
      <c r="M12" s="3"/>
      <c r="N12" s="10"/>
      <c r="O12" s="10"/>
    </row>
    <row r="13" spans="1:15" ht="9" customHeight="1" x14ac:dyDescent="0.2">
      <c r="A13" s="7"/>
      <c r="B13" s="45"/>
      <c r="C13" s="7"/>
      <c r="D13" s="7"/>
      <c r="E13" s="7"/>
      <c r="F13" s="7"/>
      <c r="G13" s="7"/>
      <c r="H13" s="7"/>
      <c r="I13" s="3"/>
      <c r="J13" s="3"/>
      <c r="K13" s="3"/>
      <c r="L13" s="3"/>
      <c r="M13" s="3"/>
      <c r="N13" s="10"/>
      <c r="O13" s="10"/>
    </row>
    <row r="14" spans="1:15" ht="15" customHeight="1" x14ac:dyDescent="0.2">
      <c r="A14" s="54" t="s">
        <v>17</v>
      </c>
      <c r="B14" s="45"/>
      <c r="C14" s="50" t="s">
        <v>18</v>
      </c>
      <c r="D14" s="50" t="s">
        <v>22</v>
      </c>
      <c r="E14" s="50" t="s">
        <v>21</v>
      </c>
      <c r="F14" s="28">
        <v>440</v>
      </c>
      <c r="G14" s="50" t="s">
        <v>23</v>
      </c>
      <c r="H14" s="52">
        <f>927.5-440-550.6</f>
        <v>-63.100000000000023</v>
      </c>
      <c r="I14" s="3"/>
      <c r="J14" s="3"/>
      <c r="K14" s="3"/>
      <c r="L14" s="3"/>
      <c r="M14" s="3"/>
      <c r="N14" s="10"/>
      <c r="O14" s="10"/>
    </row>
    <row r="15" spans="1:15" ht="20.25" customHeight="1" x14ac:dyDescent="0.2">
      <c r="A15" s="58"/>
      <c r="B15" s="46"/>
      <c r="C15" s="51"/>
      <c r="D15" s="51"/>
      <c r="E15" s="51"/>
      <c r="F15" s="17" t="s">
        <v>24</v>
      </c>
      <c r="G15" s="51"/>
      <c r="H15" s="53"/>
      <c r="I15" s="3"/>
      <c r="J15" s="3"/>
      <c r="K15" s="3"/>
      <c r="L15" s="3"/>
      <c r="M15" s="3"/>
      <c r="N15" s="10"/>
      <c r="O15" s="10"/>
    </row>
    <row r="16" spans="1:15" ht="9" customHeight="1" x14ac:dyDescent="0.2">
      <c r="A16" s="7"/>
      <c r="B16" s="46"/>
      <c r="C16" s="7"/>
      <c r="D16" s="7"/>
      <c r="E16" s="7"/>
      <c r="F16" s="7"/>
      <c r="G16" s="7"/>
      <c r="H16" s="7"/>
      <c r="I16" s="3"/>
      <c r="J16" s="3"/>
      <c r="K16" s="3"/>
      <c r="L16" s="3"/>
      <c r="M16" s="3"/>
      <c r="N16" s="10"/>
      <c r="O16" s="10"/>
    </row>
    <row r="17" spans="1:15" ht="31.5" customHeight="1" x14ac:dyDescent="0.2">
      <c r="A17" s="56" t="s">
        <v>11</v>
      </c>
      <c r="B17" s="46"/>
      <c r="C17" s="50" t="s">
        <v>32</v>
      </c>
      <c r="D17" s="27" t="s">
        <v>25</v>
      </c>
      <c r="E17" s="27" t="s">
        <v>140</v>
      </c>
      <c r="F17" s="34">
        <v>1012</v>
      </c>
      <c r="G17" s="27" t="s">
        <v>26</v>
      </c>
      <c r="H17" s="50">
        <f>1976+26-1012-900</f>
        <v>90</v>
      </c>
      <c r="I17" s="3"/>
      <c r="J17" s="3"/>
      <c r="K17" s="3"/>
      <c r="L17" s="3"/>
      <c r="M17" s="3"/>
      <c r="N17" s="10"/>
      <c r="O17" s="10"/>
    </row>
    <row r="18" spans="1:15" ht="27" customHeight="1" x14ac:dyDescent="0.2">
      <c r="A18" s="56"/>
      <c r="B18" s="46"/>
      <c r="C18" s="57"/>
      <c r="D18" s="50" t="s">
        <v>27</v>
      </c>
      <c r="E18" s="50" t="s">
        <v>121</v>
      </c>
      <c r="F18" s="61">
        <v>990</v>
      </c>
      <c r="G18" s="50" t="s">
        <v>78</v>
      </c>
      <c r="H18" s="57"/>
      <c r="I18" s="3"/>
      <c r="J18" s="3"/>
      <c r="K18" s="3"/>
      <c r="L18" s="3"/>
      <c r="M18" s="3"/>
      <c r="N18" s="10"/>
      <c r="O18" s="10"/>
    </row>
    <row r="19" spans="1:15" ht="27" customHeight="1" x14ac:dyDescent="0.2">
      <c r="A19" s="56"/>
      <c r="B19" s="46"/>
      <c r="C19" s="51"/>
      <c r="D19" s="51"/>
      <c r="E19" s="51"/>
      <c r="F19" s="62"/>
      <c r="G19" s="51"/>
      <c r="H19" s="51"/>
      <c r="I19" s="3"/>
      <c r="J19" s="3"/>
      <c r="K19" s="3"/>
      <c r="L19" s="3"/>
      <c r="M19" s="3"/>
      <c r="N19" s="10"/>
      <c r="O19" s="10"/>
    </row>
    <row r="20" spans="1:15" ht="9" customHeight="1" x14ac:dyDescent="0.2">
      <c r="A20" s="7"/>
      <c r="B20" s="46"/>
      <c r="C20" s="7"/>
      <c r="D20" s="7"/>
      <c r="E20" s="7"/>
      <c r="F20" s="7"/>
      <c r="G20" s="7"/>
      <c r="H20" s="7"/>
      <c r="I20" s="3"/>
      <c r="J20" s="3"/>
      <c r="K20" s="3"/>
      <c r="L20" s="3"/>
      <c r="M20" s="3"/>
      <c r="N20" s="10"/>
      <c r="O20" s="10"/>
    </row>
    <row r="21" spans="1:15" ht="27" customHeight="1" x14ac:dyDescent="0.2">
      <c r="A21" s="54" t="s">
        <v>28</v>
      </c>
      <c r="B21" s="46"/>
      <c r="C21" s="50" t="s">
        <v>74</v>
      </c>
      <c r="D21" s="50" t="s">
        <v>29</v>
      </c>
      <c r="E21" s="50" t="s">
        <v>75</v>
      </c>
      <c r="F21" s="50">
        <v>880</v>
      </c>
      <c r="G21" s="50" t="s">
        <v>103</v>
      </c>
      <c r="H21" s="50">
        <f>880-880</f>
        <v>0</v>
      </c>
      <c r="I21" s="3"/>
      <c r="J21" s="3"/>
      <c r="K21" s="3"/>
      <c r="L21" s="3"/>
      <c r="M21" s="3"/>
      <c r="N21" s="10"/>
      <c r="O21" s="10"/>
    </row>
    <row r="22" spans="1:15" ht="39.75" customHeight="1" x14ac:dyDescent="0.2">
      <c r="A22" s="51"/>
      <c r="B22" s="46"/>
      <c r="C22" s="51"/>
      <c r="D22" s="51"/>
      <c r="E22" s="51"/>
      <c r="F22" s="51"/>
      <c r="G22" s="51"/>
      <c r="H22" s="51"/>
      <c r="I22" s="3"/>
      <c r="J22" s="3"/>
      <c r="K22" s="3"/>
      <c r="L22" s="3"/>
      <c r="M22" s="3"/>
      <c r="N22" s="10"/>
      <c r="O22" s="10"/>
    </row>
    <row r="23" spans="1:15" ht="9" customHeight="1" x14ac:dyDescent="0.2">
      <c r="A23" s="7"/>
      <c r="B23" s="46"/>
      <c r="C23" s="7"/>
      <c r="D23" s="7"/>
      <c r="E23" s="7"/>
      <c r="F23" s="7"/>
      <c r="G23" s="7"/>
      <c r="H23" s="7"/>
      <c r="I23" s="3"/>
      <c r="J23" s="3"/>
      <c r="K23" s="3"/>
      <c r="L23" s="3"/>
      <c r="M23" s="3"/>
      <c r="N23" s="10"/>
      <c r="O23" s="10"/>
    </row>
    <row r="24" spans="1:15" ht="15" customHeight="1" x14ac:dyDescent="0.2">
      <c r="A24" s="56" t="s">
        <v>11</v>
      </c>
      <c r="B24" s="46"/>
      <c r="C24" s="50" t="s">
        <v>62</v>
      </c>
      <c r="D24" s="35"/>
      <c r="E24" s="27"/>
      <c r="F24" s="27"/>
      <c r="G24" s="27"/>
      <c r="H24" s="30"/>
      <c r="I24" s="3"/>
      <c r="J24" s="3"/>
      <c r="K24" s="3"/>
      <c r="L24" s="3"/>
      <c r="M24" s="3"/>
      <c r="N24" s="10"/>
      <c r="O24" s="10"/>
    </row>
    <row r="25" spans="1:15" ht="39.75" customHeight="1" x14ac:dyDescent="0.2">
      <c r="A25" s="56"/>
      <c r="B25" s="46"/>
      <c r="C25" s="57"/>
      <c r="D25" s="27" t="s">
        <v>30</v>
      </c>
      <c r="E25" s="27" t="s">
        <v>31</v>
      </c>
      <c r="F25" s="27" t="s">
        <v>79</v>
      </c>
      <c r="G25" s="27" t="s">
        <v>80</v>
      </c>
      <c r="H25" s="36">
        <f>315-215-100-8.5</f>
        <v>-8.5</v>
      </c>
      <c r="I25" s="3"/>
      <c r="J25" s="3"/>
      <c r="K25" s="3"/>
      <c r="L25" s="3"/>
      <c r="M25" s="3"/>
      <c r="N25" s="10"/>
      <c r="O25" s="10"/>
    </row>
    <row r="26" spans="1:15" ht="63.75" customHeight="1" x14ac:dyDescent="0.2">
      <c r="A26" s="56"/>
      <c r="B26" s="46"/>
      <c r="C26" s="51"/>
      <c r="D26" s="27"/>
      <c r="E26" s="27" t="s">
        <v>115</v>
      </c>
      <c r="F26" s="27" t="s">
        <v>139</v>
      </c>
      <c r="G26" s="27" t="s">
        <v>97</v>
      </c>
      <c r="H26" s="30"/>
      <c r="I26" s="3"/>
      <c r="J26" s="3"/>
      <c r="K26" s="3"/>
      <c r="L26" s="3"/>
      <c r="M26" s="3"/>
      <c r="N26" s="10"/>
      <c r="O26" s="10"/>
    </row>
    <row r="27" spans="1:15" ht="9" customHeight="1" x14ac:dyDescent="0.2">
      <c r="A27" s="7"/>
      <c r="B27" s="46"/>
      <c r="C27" s="7"/>
      <c r="D27" s="7"/>
      <c r="E27" s="7"/>
      <c r="F27" s="7"/>
      <c r="G27" s="7"/>
      <c r="H27" s="7"/>
      <c r="I27" s="3"/>
      <c r="J27" s="3"/>
      <c r="K27" s="3"/>
      <c r="L27" s="3"/>
      <c r="M27" s="3"/>
      <c r="N27" s="10"/>
      <c r="O27" s="10"/>
    </row>
    <row r="28" spans="1:15" ht="29.25" customHeight="1" x14ac:dyDescent="0.2">
      <c r="A28" s="70" t="s">
        <v>17</v>
      </c>
      <c r="B28" s="46"/>
      <c r="C28" s="71" t="s">
        <v>36</v>
      </c>
      <c r="D28" s="3" t="s">
        <v>37</v>
      </c>
      <c r="E28" s="3" t="s">
        <v>72</v>
      </c>
      <c r="F28" s="5">
        <v>401.81</v>
      </c>
      <c r="G28" s="3" t="s">
        <v>73</v>
      </c>
      <c r="H28" s="23">
        <f>3772+60-401.81-1620-1950-116-50.19</f>
        <v>-305.99999999999994</v>
      </c>
      <c r="I28" s="3"/>
      <c r="J28" s="3"/>
      <c r="K28" s="3"/>
      <c r="L28" s="3"/>
      <c r="M28" s="3"/>
      <c r="N28" s="10"/>
      <c r="O28" s="10"/>
    </row>
    <row r="29" spans="1:15" ht="27.75" customHeight="1" x14ac:dyDescent="0.2">
      <c r="A29" s="70"/>
      <c r="B29" s="46"/>
      <c r="C29" s="72"/>
      <c r="D29" s="15" t="s">
        <v>136</v>
      </c>
      <c r="E29" s="3"/>
      <c r="F29" s="18" t="s">
        <v>42</v>
      </c>
      <c r="G29" s="3" t="s">
        <v>41</v>
      </c>
      <c r="H29" s="24"/>
      <c r="I29" s="3"/>
      <c r="J29" s="3"/>
      <c r="K29" s="3"/>
      <c r="L29" s="3"/>
      <c r="M29" s="3"/>
      <c r="N29" s="10"/>
      <c r="O29" s="10"/>
    </row>
    <row r="30" spans="1:15" ht="34.5" customHeight="1" x14ac:dyDescent="0.2">
      <c r="A30" s="70"/>
      <c r="B30" s="46"/>
      <c r="C30" s="72"/>
      <c r="D30" s="3"/>
      <c r="E30" s="3" t="s">
        <v>56</v>
      </c>
      <c r="F30" s="6">
        <v>1620</v>
      </c>
      <c r="G30" s="3" t="s">
        <v>55</v>
      </c>
      <c r="H30" s="25"/>
      <c r="I30" s="3"/>
      <c r="J30" s="3"/>
      <c r="K30" s="5"/>
      <c r="L30" s="5"/>
      <c r="M30" s="3"/>
      <c r="N30" s="10"/>
      <c r="O30" s="10"/>
    </row>
    <row r="31" spans="1:15" ht="34.5" customHeight="1" x14ac:dyDescent="0.2">
      <c r="A31" s="70"/>
      <c r="B31" s="46"/>
      <c r="C31" s="73"/>
      <c r="D31" s="3"/>
      <c r="E31" s="3" t="s">
        <v>71</v>
      </c>
      <c r="F31" s="6">
        <v>1950</v>
      </c>
      <c r="G31" s="16" t="s">
        <v>52</v>
      </c>
      <c r="H31" s="25"/>
      <c r="I31" s="3"/>
      <c r="J31" s="3"/>
      <c r="K31" s="3"/>
      <c r="L31" s="3"/>
      <c r="M31" s="3"/>
      <c r="N31" s="10"/>
      <c r="O31" s="10"/>
    </row>
    <row r="32" spans="1:15" ht="9" customHeight="1" x14ac:dyDescent="0.2">
      <c r="A32" s="11"/>
      <c r="B32" s="47"/>
      <c r="C32" s="11"/>
      <c r="D32" s="11"/>
      <c r="E32" s="11"/>
      <c r="F32" s="11"/>
      <c r="G32" s="11"/>
      <c r="H32" s="11"/>
      <c r="I32" s="10"/>
      <c r="J32" s="10"/>
      <c r="K32" s="10"/>
      <c r="L32" s="10"/>
      <c r="M32" s="10"/>
      <c r="N32" s="10"/>
      <c r="O32" s="10"/>
    </row>
    <row r="33" spans="1:15" ht="27.75" customHeight="1" x14ac:dyDescent="0.2">
      <c r="A33" s="54" t="s">
        <v>38</v>
      </c>
      <c r="B33" s="47"/>
      <c r="C33" s="50" t="s">
        <v>39</v>
      </c>
      <c r="D33" s="50" t="s">
        <v>40</v>
      </c>
      <c r="E33" s="50" t="s">
        <v>129</v>
      </c>
      <c r="F33" s="52">
        <v>126</v>
      </c>
      <c r="G33" s="50" t="s">
        <v>43</v>
      </c>
      <c r="H33" s="52">
        <f>126-126</f>
        <v>0</v>
      </c>
      <c r="I33" s="10"/>
      <c r="J33" s="10"/>
      <c r="K33" s="10"/>
      <c r="L33" s="10"/>
      <c r="M33" s="10"/>
      <c r="N33" s="10"/>
      <c r="O33" s="10"/>
    </row>
    <row r="34" spans="1:15" ht="35.25" customHeight="1" x14ac:dyDescent="0.2">
      <c r="A34" s="51"/>
      <c r="B34" s="47"/>
      <c r="C34" s="51"/>
      <c r="D34" s="51"/>
      <c r="E34" s="51"/>
      <c r="F34" s="53"/>
      <c r="G34" s="51"/>
      <c r="H34" s="53"/>
      <c r="I34" s="10"/>
      <c r="J34" s="10"/>
      <c r="K34" s="10"/>
      <c r="L34" s="10"/>
      <c r="M34" s="10"/>
      <c r="N34" s="10"/>
      <c r="O34" s="10"/>
    </row>
    <row r="35" spans="1:15" ht="9" customHeight="1" x14ac:dyDescent="0.2">
      <c r="A35" s="11"/>
      <c r="B35" s="11"/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10"/>
      <c r="O35" s="10"/>
    </row>
    <row r="36" spans="1:15" ht="30" customHeight="1" x14ac:dyDescent="0.2">
      <c r="A36" s="54" t="s">
        <v>44</v>
      </c>
      <c r="B36" s="47"/>
      <c r="C36" s="50" t="s">
        <v>45</v>
      </c>
      <c r="D36" s="27" t="s">
        <v>46</v>
      </c>
      <c r="E36" s="27" t="s">
        <v>130</v>
      </c>
      <c r="F36" s="28" t="s">
        <v>89</v>
      </c>
      <c r="G36" s="27" t="s">
        <v>50</v>
      </c>
      <c r="H36" s="31">
        <v>0</v>
      </c>
      <c r="I36" s="10"/>
      <c r="J36" s="10"/>
      <c r="K36" s="10"/>
      <c r="L36" s="10"/>
      <c r="M36" s="10"/>
      <c r="N36" s="10"/>
      <c r="O36" s="10"/>
    </row>
    <row r="37" spans="1:15" ht="24" customHeight="1" x14ac:dyDescent="0.2">
      <c r="A37" s="51"/>
      <c r="B37" s="47"/>
      <c r="C37" s="51"/>
      <c r="D37" s="40" t="s">
        <v>101</v>
      </c>
      <c r="E37" s="27" t="s">
        <v>99</v>
      </c>
      <c r="F37" s="27" t="s">
        <v>85</v>
      </c>
      <c r="G37" s="27" t="s">
        <v>100</v>
      </c>
      <c r="H37" s="30"/>
      <c r="I37" s="10"/>
      <c r="J37" s="10"/>
      <c r="K37" s="10"/>
      <c r="L37" s="10"/>
      <c r="M37" s="10"/>
      <c r="N37" s="10"/>
      <c r="O37" s="10"/>
    </row>
    <row r="38" spans="1:15" ht="9" customHeight="1" x14ac:dyDescent="0.2">
      <c r="A38" s="11"/>
      <c r="B38" s="47"/>
      <c r="C38" s="11"/>
      <c r="D38" s="11"/>
      <c r="E38" s="11"/>
      <c r="F38" s="11"/>
      <c r="G38" s="11"/>
      <c r="H38" s="11"/>
      <c r="I38" s="10"/>
      <c r="J38" s="10"/>
      <c r="K38" s="10"/>
      <c r="L38" s="10"/>
      <c r="M38" s="10"/>
      <c r="N38" s="10"/>
      <c r="O38" s="10"/>
    </row>
    <row r="39" spans="1:15" ht="24.75" customHeight="1" x14ac:dyDescent="0.2">
      <c r="A39" s="54" t="s">
        <v>47</v>
      </c>
      <c r="B39" s="47"/>
      <c r="C39" s="50" t="s">
        <v>48</v>
      </c>
      <c r="D39" s="50" t="s">
        <v>51</v>
      </c>
      <c r="E39" s="50" t="s">
        <v>133</v>
      </c>
      <c r="F39" s="28" t="s">
        <v>49</v>
      </c>
      <c r="G39" s="37" t="s">
        <v>131</v>
      </c>
      <c r="H39" s="52">
        <f>675-126.81-550</f>
        <v>-1.8099999999999454</v>
      </c>
      <c r="I39" s="10"/>
      <c r="J39" s="10"/>
      <c r="K39" s="10"/>
      <c r="L39" s="10"/>
      <c r="M39" s="10"/>
      <c r="N39" s="10"/>
      <c r="O39" s="10"/>
    </row>
    <row r="40" spans="1:15" ht="67.5" customHeight="1" x14ac:dyDescent="0.2">
      <c r="A40" s="51"/>
      <c r="B40" s="47"/>
      <c r="C40" s="51"/>
      <c r="D40" s="51"/>
      <c r="E40" s="51"/>
      <c r="F40" s="37" t="s">
        <v>132</v>
      </c>
      <c r="G40" s="37" t="s">
        <v>134</v>
      </c>
      <c r="H40" s="53"/>
      <c r="I40" s="10"/>
      <c r="J40" s="10"/>
      <c r="K40" s="10"/>
      <c r="L40" s="10"/>
      <c r="M40" s="10"/>
      <c r="N40" s="10"/>
      <c r="O40" s="10"/>
    </row>
    <row r="41" spans="1:15" ht="9" customHeight="1" x14ac:dyDescent="0.2">
      <c r="A41" s="11"/>
      <c r="B41" s="11"/>
      <c r="C41" s="11"/>
      <c r="D41" s="11"/>
      <c r="E41" s="11"/>
      <c r="F41" s="11"/>
      <c r="G41" s="11"/>
      <c r="H41" s="11"/>
      <c r="I41" s="10"/>
      <c r="J41" s="10"/>
      <c r="K41" s="10"/>
      <c r="L41" s="10"/>
      <c r="M41" s="10"/>
      <c r="N41" s="10"/>
      <c r="O41" s="10"/>
    </row>
    <row r="42" spans="1:15" ht="24" x14ac:dyDescent="0.2">
      <c r="A42" s="56" t="s">
        <v>13</v>
      </c>
      <c r="B42" s="47"/>
      <c r="C42" s="64" t="s">
        <v>120</v>
      </c>
      <c r="D42" s="50" t="s">
        <v>122</v>
      </c>
      <c r="E42" s="27" t="s">
        <v>54</v>
      </c>
      <c r="F42" s="28">
        <v>480</v>
      </c>
      <c r="G42" s="27" t="s">
        <v>123</v>
      </c>
      <c r="H42" s="65">
        <f>650-480-170</f>
        <v>0</v>
      </c>
      <c r="I42" s="10"/>
      <c r="J42" s="10"/>
      <c r="K42" s="10"/>
      <c r="L42" s="10"/>
      <c r="M42" s="10"/>
      <c r="N42" s="10"/>
      <c r="O42" s="10"/>
    </row>
    <row r="43" spans="1:15" ht="50.25" customHeight="1" x14ac:dyDescent="0.2">
      <c r="A43" s="56"/>
      <c r="B43" s="47"/>
      <c r="C43" s="64"/>
      <c r="D43" s="51"/>
      <c r="E43" s="27" t="s">
        <v>53</v>
      </c>
      <c r="F43" s="28">
        <v>170</v>
      </c>
      <c r="G43" s="27" t="s">
        <v>81</v>
      </c>
      <c r="H43" s="66"/>
      <c r="I43" s="10"/>
      <c r="J43" s="10"/>
      <c r="K43" s="10"/>
      <c r="L43" s="10"/>
      <c r="M43" s="10"/>
      <c r="N43" s="10"/>
      <c r="O43" s="10"/>
    </row>
    <row r="44" spans="1:15" ht="9" customHeight="1" x14ac:dyDescent="0.2">
      <c r="A44" s="11"/>
      <c r="B44" s="47"/>
      <c r="C44" s="11"/>
      <c r="D44" s="11"/>
      <c r="E44" s="11"/>
      <c r="F44" s="11"/>
      <c r="G44" s="11"/>
      <c r="H44" s="11"/>
      <c r="I44" s="10"/>
      <c r="J44" s="10"/>
      <c r="K44" s="10"/>
      <c r="L44" s="10"/>
      <c r="M44" s="10"/>
      <c r="N44" s="10"/>
      <c r="O44" s="10"/>
    </row>
    <row r="45" spans="1:15" ht="51.75" customHeight="1" x14ac:dyDescent="0.2">
      <c r="A45" s="38" t="s">
        <v>57</v>
      </c>
      <c r="B45" s="47"/>
      <c r="C45" s="39" t="s">
        <v>58</v>
      </c>
      <c r="D45" s="39" t="s">
        <v>70</v>
      </c>
      <c r="E45" s="27" t="s">
        <v>60</v>
      </c>
      <c r="F45" s="28">
        <v>950</v>
      </c>
      <c r="G45" s="39" t="s">
        <v>69</v>
      </c>
      <c r="H45" s="41"/>
      <c r="I45" s="63"/>
      <c r="J45" s="63"/>
      <c r="K45" s="63"/>
      <c r="L45" s="63"/>
      <c r="M45" s="63"/>
      <c r="N45" s="63"/>
      <c r="O45" s="63"/>
    </row>
    <row r="46" spans="1:15" ht="9" customHeight="1" x14ac:dyDescent="0.2">
      <c r="A46" s="11"/>
      <c r="B46" s="47"/>
      <c r="C46" s="11"/>
      <c r="D46" s="11"/>
      <c r="E46" s="11"/>
      <c r="F46" s="11"/>
      <c r="G46" s="11"/>
      <c r="H46" s="11"/>
      <c r="I46" s="10"/>
      <c r="J46" s="10"/>
      <c r="K46" s="10"/>
      <c r="L46" s="10"/>
      <c r="M46" s="10"/>
      <c r="N46" s="10"/>
      <c r="O46" s="10"/>
    </row>
    <row r="47" spans="1:15" ht="51.75" customHeight="1" x14ac:dyDescent="0.2">
      <c r="A47" s="38" t="s">
        <v>59</v>
      </c>
      <c r="B47" s="47"/>
      <c r="C47" s="39" t="s">
        <v>61</v>
      </c>
      <c r="D47" s="39" t="s">
        <v>76</v>
      </c>
      <c r="E47" s="39" t="s">
        <v>63</v>
      </c>
      <c r="F47" s="28">
        <v>900</v>
      </c>
      <c r="G47" s="39" t="s">
        <v>77</v>
      </c>
      <c r="H47" s="41"/>
      <c r="I47" s="10"/>
      <c r="J47" s="10"/>
      <c r="K47" s="10"/>
      <c r="L47" s="10"/>
      <c r="M47" s="10"/>
      <c r="N47" s="10"/>
      <c r="O47" s="10"/>
    </row>
    <row r="48" spans="1:15" ht="9" customHeight="1" x14ac:dyDescent="0.2">
      <c r="A48" s="11"/>
      <c r="B48" s="11"/>
      <c r="C48" s="11"/>
      <c r="D48" s="11"/>
      <c r="E48" s="11"/>
      <c r="F48" s="11"/>
      <c r="G48" s="14"/>
      <c r="H48" s="11"/>
      <c r="I48" s="26"/>
      <c r="J48" s="10"/>
      <c r="K48" s="10"/>
      <c r="L48" s="10"/>
      <c r="M48" s="10"/>
      <c r="N48" s="10"/>
      <c r="O48" s="10"/>
    </row>
    <row r="49" spans="1:45" ht="51.75" customHeight="1" x14ac:dyDescent="0.2">
      <c r="A49" s="38" t="s">
        <v>64</v>
      </c>
      <c r="B49" s="47"/>
      <c r="C49" s="39" t="s">
        <v>65</v>
      </c>
      <c r="D49" s="39" t="s">
        <v>67</v>
      </c>
      <c r="E49" s="39" t="s">
        <v>66</v>
      </c>
      <c r="F49" s="28">
        <v>440</v>
      </c>
      <c r="G49" s="39" t="s">
        <v>68</v>
      </c>
      <c r="H49" s="41"/>
      <c r="I49" s="10"/>
      <c r="J49" s="10"/>
      <c r="K49" s="10"/>
      <c r="L49" s="10"/>
      <c r="M49" s="10"/>
      <c r="N49" s="10"/>
      <c r="O49" s="10"/>
    </row>
    <row r="50" spans="1:45" ht="9" customHeight="1" x14ac:dyDescent="0.2">
      <c r="A50" s="11"/>
      <c r="B50" s="47"/>
      <c r="C50" s="11"/>
      <c r="D50" s="11"/>
      <c r="E50" s="11"/>
      <c r="F50" s="11"/>
      <c r="G50" s="11"/>
      <c r="H50" s="11"/>
      <c r="I50" s="10"/>
      <c r="J50" s="10"/>
      <c r="K50" s="10"/>
      <c r="L50" s="10"/>
      <c r="M50" s="10"/>
      <c r="N50" s="10"/>
      <c r="O50" s="10"/>
    </row>
    <row r="51" spans="1:45" ht="51.75" customHeight="1" x14ac:dyDescent="0.2">
      <c r="A51" s="38" t="s">
        <v>64</v>
      </c>
      <c r="B51" s="47"/>
      <c r="C51" s="27" t="s">
        <v>86</v>
      </c>
      <c r="D51" s="39" t="s">
        <v>128</v>
      </c>
      <c r="E51" s="39" t="s">
        <v>87</v>
      </c>
      <c r="F51" s="28">
        <v>189</v>
      </c>
      <c r="G51" s="39">
        <v>206</v>
      </c>
      <c r="H51" s="41"/>
      <c r="I51" s="21"/>
      <c r="J51" s="21"/>
      <c r="K51" s="21"/>
      <c r="L51" s="21"/>
      <c r="M51" s="21"/>
      <c r="N51" s="21"/>
      <c r="O51" s="21"/>
      <c r="P51" s="22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1:45" s="11" customFormat="1" ht="9" customHeight="1" x14ac:dyDescent="0.2">
      <c r="B52" s="47"/>
      <c r="I52" s="21"/>
      <c r="J52" s="21"/>
      <c r="K52" s="21"/>
      <c r="L52" s="21"/>
      <c r="M52" s="21"/>
      <c r="N52" s="21"/>
      <c r="O52" s="21"/>
      <c r="P52" s="2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1:45" ht="51.75" customHeight="1" x14ac:dyDescent="0.2">
      <c r="A53" s="38" t="s">
        <v>11</v>
      </c>
      <c r="B53" s="47"/>
      <c r="C53" s="27" t="s">
        <v>91</v>
      </c>
      <c r="D53" s="39" t="s">
        <v>98</v>
      </c>
      <c r="E53" s="39" t="s">
        <v>90</v>
      </c>
      <c r="F53" s="28">
        <v>520</v>
      </c>
      <c r="G53" s="39">
        <v>209</v>
      </c>
      <c r="H53" s="41"/>
      <c r="I53" s="21"/>
      <c r="J53" s="21"/>
      <c r="K53" s="21"/>
      <c r="L53" s="21"/>
      <c r="M53" s="21"/>
      <c r="N53" s="21"/>
      <c r="O53" s="21"/>
      <c r="P53" s="22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1:45" s="11" customFormat="1" ht="9" customHeight="1" x14ac:dyDescent="0.2">
      <c r="I54" s="21"/>
      <c r="J54" s="21"/>
      <c r="K54" s="21"/>
      <c r="L54" s="21"/>
      <c r="M54" s="21"/>
      <c r="N54" s="21"/>
      <c r="O54" s="21"/>
      <c r="P54" s="22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1:45" ht="36" x14ac:dyDescent="0.2">
      <c r="A55" s="38" t="s">
        <v>11</v>
      </c>
      <c r="B55" s="47"/>
      <c r="C55" s="27" t="s">
        <v>92</v>
      </c>
      <c r="D55" s="40" t="s">
        <v>105</v>
      </c>
      <c r="E55" s="27" t="s">
        <v>126</v>
      </c>
      <c r="F55" s="27" t="s">
        <v>124</v>
      </c>
      <c r="G55" s="27" t="s">
        <v>127</v>
      </c>
      <c r="H55" s="30" t="s">
        <v>125</v>
      </c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2"/>
    </row>
    <row r="56" spans="1:45" s="11" customFormat="1" ht="9" customHeight="1" x14ac:dyDescent="0.2">
      <c r="B56" s="47"/>
      <c r="I56" s="21"/>
      <c r="J56" s="21"/>
      <c r="K56" s="21"/>
      <c r="L56" s="21"/>
      <c r="M56" s="21"/>
      <c r="N56" s="21"/>
      <c r="O56" s="21"/>
      <c r="P56" s="22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</row>
    <row r="57" spans="1:45" ht="48.75" customHeight="1" x14ac:dyDescent="0.2">
      <c r="A57" s="38" t="s">
        <v>64</v>
      </c>
      <c r="B57" s="49"/>
      <c r="C57" s="42" t="s">
        <v>108</v>
      </c>
      <c r="D57" s="42" t="s">
        <v>116</v>
      </c>
      <c r="E57" s="42" t="s">
        <v>117</v>
      </c>
      <c r="F57" s="42" t="s">
        <v>118</v>
      </c>
      <c r="G57" s="42" t="s">
        <v>135</v>
      </c>
      <c r="H57" s="41">
        <f>440+517-440-517</f>
        <v>0</v>
      </c>
      <c r="I57" s="21"/>
      <c r="J57" s="21"/>
      <c r="K57" s="21"/>
      <c r="L57" s="21"/>
      <c r="M57" s="21"/>
      <c r="N57" s="21"/>
      <c r="O57" s="21"/>
      <c r="P57" s="22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11" customFormat="1" ht="9" customHeight="1" x14ac:dyDescent="0.2">
      <c r="B58" s="47"/>
      <c r="I58" s="21"/>
      <c r="J58" s="21"/>
      <c r="K58" s="21"/>
      <c r="L58" s="21"/>
      <c r="M58" s="21"/>
      <c r="N58" s="21"/>
      <c r="O58" s="21"/>
      <c r="P58" s="22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</row>
    <row r="59" spans="1:45" ht="48" customHeight="1" x14ac:dyDescent="0.2">
      <c r="A59" s="38" t="s">
        <v>104</v>
      </c>
      <c r="B59" s="47"/>
      <c r="C59" s="27" t="s">
        <v>93</v>
      </c>
      <c r="D59" s="27" t="s">
        <v>110</v>
      </c>
      <c r="E59" s="39" t="s">
        <v>119</v>
      </c>
      <c r="F59" s="27" t="s">
        <v>94</v>
      </c>
      <c r="G59" s="39">
        <v>282</v>
      </c>
      <c r="H59" s="41">
        <f>285+495-780</f>
        <v>0</v>
      </c>
      <c r="I59" s="21"/>
      <c r="J59" s="21"/>
      <c r="K59" s="21"/>
      <c r="L59" s="21"/>
      <c r="M59" s="21"/>
      <c r="N59" s="21"/>
      <c r="O59" s="21"/>
      <c r="P59" s="22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s="11" customFormat="1" ht="9" customHeight="1" x14ac:dyDescent="0.2">
      <c r="B60" s="4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48" customHeight="1" x14ac:dyDescent="0.2">
      <c r="A61" s="38" t="s">
        <v>96</v>
      </c>
      <c r="B61" s="47"/>
      <c r="C61" s="27" t="s">
        <v>95</v>
      </c>
      <c r="D61" s="27" t="s">
        <v>109</v>
      </c>
      <c r="E61" s="39" t="s">
        <v>112</v>
      </c>
      <c r="F61" s="27" t="s">
        <v>114</v>
      </c>
      <c r="G61" s="39" t="s">
        <v>113</v>
      </c>
      <c r="H61" s="41"/>
      <c r="I61" s="20"/>
      <c r="J61" s="20"/>
      <c r="K61" s="20"/>
      <c r="L61" s="20"/>
      <c r="M61" s="20"/>
      <c r="N61" s="20"/>
      <c r="O61" s="20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s="11" customFormat="1" ht="9" customHeight="1" x14ac:dyDescent="0.2">
      <c r="B62" s="47"/>
      <c r="I62" s="20"/>
      <c r="J62" s="20"/>
      <c r="K62" s="20"/>
      <c r="L62" s="20"/>
      <c r="M62" s="20"/>
      <c r="N62" s="20"/>
      <c r="O62" s="20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50.25" customHeight="1" x14ac:dyDescent="0.2">
      <c r="A63" s="13" t="s">
        <v>64</v>
      </c>
      <c r="B63" s="47"/>
      <c r="C63" s="3" t="s">
        <v>106</v>
      </c>
      <c r="D63" s="3" t="s">
        <v>107</v>
      </c>
      <c r="E63" s="12"/>
      <c r="F63" s="3" t="s">
        <v>141</v>
      </c>
      <c r="G63" s="12"/>
      <c r="H63" s="19">
        <f>297-144-153</f>
        <v>0</v>
      </c>
      <c r="I63" s="43"/>
      <c r="J63" s="20"/>
      <c r="K63" s="20"/>
      <c r="L63" s="20"/>
      <c r="M63" s="20"/>
      <c r="N63" s="20"/>
      <c r="O63" s="20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:45" x14ac:dyDescent="0.2">
      <c r="A64" s="47"/>
      <c r="B64" s="47"/>
      <c r="C64" s="47"/>
      <c r="D64" s="47"/>
      <c r="E64" s="47"/>
      <c r="F64" s="47"/>
      <c r="G64" s="47"/>
      <c r="H64" s="47"/>
    </row>
    <row r="65" spans="1:8" x14ac:dyDescent="0.2">
      <c r="A65" s="54" t="s">
        <v>38</v>
      </c>
      <c r="B65" s="47"/>
      <c r="C65" s="50" t="s">
        <v>137</v>
      </c>
      <c r="D65" s="50" t="s">
        <v>138</v>
      </c>
      <c r="E65" s="50"/>
      <c r="F65" s="52"/>
      <c r="G65" s="50"/>
      <c r="H65" s="52">
        <f>126-126</f>
        <v>0</v>
      </c>
    </row>
    <row r="66" spans="1:8" ht="21.75" customHeight="1" x14ac:dyDescent="0.2">
      <c r="A66" s="51"/>
      <c r="B66" s="47"/>
      <c r="C66" s="51"/>
      <c r="D66" s="51"/>
      <c r="E66" s="51"/>
      <c r="F66" s="53"/>
      <c r="G66" s="51"/>
      <c r="H66" s="53"/>
    </row>
  </sheetData>
  <mergeCells count="57">
    <mergeCell ref="F21:F22"/>
    <mergeCell ref="G21:G22"/>
    <mergeCell ref="H21:H22"/>
    <mergeCell ref="D33:D34"/>
    <mergeCell ref="E33:E34"/>
    <mergeCell ref="F33:F34"/>
    <mergeCell ref="G33:G34"/>
    <mergeCell ref="H33:H34"/>
    <mergeCell ref="A21:A22"/>
    <mergeCell ref="C21:C22"/>
    <mergeCell ref="C24:C26"/>
    <mergeCell ref="E39:E40"/>
    <mergeCell ref="C39:C40"/>
    <mergeCell ref="A39:A40"/>
    <mergeCell ref="A36:A37"/>
    <mergeCell ref="D21:D22"/>
    <mergeCell ref="E21:E22"/>
    <mergeCell ref="D39:D40"/>
    <mergeCell ref="I45:O45"/>
    <mergeCell ref="A42:A43"/>
    <mergeCell ref="C42:C43"/>
    <mergeCell ref="H42:H43"/>
    <mergeCell ref="A2:H2"/>
    <mergeCell ref="A9:A10"/>
    <mergeCell ref="A5:A7"/>
    <mergeCell ref="C5:C7"/>
    <mergeCell ref="C9:C10"/>
    <mergeCell ref="C33:C34"/>
    <mergeCell ref="D42:D43"/>
    <mergeCell ref="A28:A31"/>
    <mergeCell ref="C28:C31"/>
    <mergeCell ref="C36:C37"/>
    <mergeCell ref="A24:A26"/>
    <mergeCell ref="A33:A34"/>
    <mergeCell ref="A1:H1"/>
    <mergeCell ref="A17:A19"/>
    <mergeCell ref="C17:C19"/>
    <mergeCell ref="A14:A15"/>
    <mergeCell ref="A4:H4"/>
    <mergeCell ref="C14:C15"/>
    <mergeCell ref="E14:E15"/>
    <mergeCell ref="D14:D15"/>
    <mergeCell ref="D18:D19"/>
    <mergeCell ref="E18:E19"/>
    <mergeCell ref="F18:F19"/>
    <mergeCell ref="G18:G19"/>
    <mergeCell ref="G14:G15"/>
    <mergeCell ref="H17:H19"/>
    <mergeCell ref="H14:H15"/>
    <mergeCell ref="G65:G66"/>
    <mergeCell ref="H65:H66"/>
    <mergeCell ref="H39:H40"/>
    <mergeCell ref="A65:A66"/>
    <mergeCell ref="C65:C66"/>
    <mergeCell ref="D65:D66"/>
    <mergeCell ref="E65:E66"/>
    <mergeCell ref="F65:F66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Personale3</dc:creator>
  <cp:lastModifiedBy>DSGA</cp:lastModifiedBy>
  <cp:lastPrinted>2012-05-08T10:27:01Z</cp:lastPrinted>
  <dcterms:created xsi:type="dcterms:W3CDTF">2012-04-16T13:55:59Z</dcterms:created>
  <dcterms:modified xsi:type="dcterms:W3CDTF">2012-08-28T11:30:38Z</dcterms:modified>
</cp:coreProperties>
</file>